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05\"/>
    </mc:Choice>
  </mc:AlternateContent>
  <xr:revisionPtr revIDLastSave="0" documentId="13_ncr:1_{27837D55-CC09-4688-B20E-68AF3939628E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C38" i="1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23" i="2" l="1"/>
  <c r="C39" i="1"/>
  <c r="C31" i="1"/>
  <c r="C32" i="1"/>
  <c r="C34" i="1" s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<sst xmlns="http://schemas.openxmlformats.org/spreadsheetml/2006/main" count="347" uniqueCount="165">
  <si>
    <t>СВОДКА ЗАТРАТ</t>
  </si>
  <si>
    <t>P_0805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</si>
  <si>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</si>
  <si>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</si>
  <si>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</si>
  <si>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</si>
  <si>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</si>
  <si>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</si>
  <si>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</si>
  <si>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</si>
  <si>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</si>
  <si>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</si>
  <si>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</si>
  <si>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</si>
  <si>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</si>
  <si>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</si>
  <si>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</si>
  <si>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</si>
  <si>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</si>
  <si>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</si>
  <si>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</si>
  <si>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</si>
  <si>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</si>
  <si>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</si>
  <si>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</si>
  <si>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</si>
  <si>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</si>
  <si>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</si>
  <si>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</si>
  <si>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</si>
  <si>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</si>
  <si>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</si>
  <si>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</si>
  <si>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</si>
  <si>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</si>
  <si>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</si>
  <si>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</si>
  <si>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</si>
  <si>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</si>
  <si>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</si>
  <si>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</si>
  <si>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</si>
  <si>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</si>
  <si>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</si>
  <si>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</si>
  <si>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</si>
  <si>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</si>
  <si>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</si>
  <si>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</si>
  <si>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</si>
  <si>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</si>
  <si>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</si>
  <si>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</si>
  <si>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</si>
  <si>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</si>
  <si>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</si>
  <si>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</si>
  <si>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</si>
  <si>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</si>
  <si>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</si>
  <si>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</si>
  <si>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</si>
  <si>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</si>
  <si>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</si>
  <si>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</si>
  <si>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</si>
  <si>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</si>
  <si>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</si>
  <si>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</si>
  <si>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</si>
  <si>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</si>
  <si>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</si>
  <si>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</si>
  <si>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</si>
  <si>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</si>
  <si>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</si>
  <si>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</si>
  <si>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</si>
  <si>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</si>
  <si>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</si>
  <si>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</si>
  <si>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</si>
  <si>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</si>
  <si>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</si>
  <si>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</si>
  <si>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</si>
  <si>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</si>
  <si>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</si>
  <si>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</si>
  <si>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</si>
  <si>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</si>
  <si>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</si>
  <si>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</si>
  <si>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</si>
  <si>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</si>
  <si>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</si>
  <si>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</si>
  <si>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</si>
  <si>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</si>
  <si>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</si>
  <si>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</si>
  <si>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</si>
  <si>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</si>
  <si>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</si>
  <si>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</si>
  <si>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</si>
  <si>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</si>
  <si>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</si>
  <si>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</si>
  <si>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</si>
  <si>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</si>
  <si>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</si>
  <si>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</si>
  <si>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</si>
  <si>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</si>
  <si>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</si>
  <si>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</si>
  <si>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</si>
  <si>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</si>
  <si>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</si>
  <si>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</si>
  <si>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</si>
  <si>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</si>
  <si>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</si>
  <si>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</si>
  <si>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</si>
  <si>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</si>
  <si>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</si>
  <si>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</si>
  <si>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</si>
  <si>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</si>
  <si>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</si>
  <si>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</si>
  <si>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</si>
  <si>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</si>
  <si>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</si>
  <si>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</si>
  <si>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</si>
  <si>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</si>
  <si>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</si>
  <si>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</si>
  <si>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</si>
  <si>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</si>
  <si>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</si>
  <si>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</si>
  <si>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</si>
  <si>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</si>
  <si>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</si>
  <si>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</si>
  <si>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</si>
  <si>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</si>
  <si>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</si>
  <si>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</si>
  <si>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</si>
  <si>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ФСБЦ-21.1.07.02-1164</t>
  </si>
  <si>
    <t>ФСБЦ-24.3.02.02-0004</t>
  </si>
  <si>
    <t>Кабель силовой с алюминиевыми жилами АПвПу 3х120мк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</si>
  <si>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</si>
  <si>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</si>
  <si>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</si>
  <si>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</si>
  <si>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</si>
  <si>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</si>
  <si>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</si>
  <si>
    <t>Реконструкция КЛ-6кВ Ф-24 ПС 110/6 Красносёлки (протяженностью 0,45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</si>
</sst>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140</v>
      </c>
      <c r="C26" s="54"/>
      <c r="D26" s="51"/>
      <c r="E26" s="51"/>
      <c r="F26" s="52"/>
      <c r="G26" s="52" t="s">
        <v>141</v>
      </c>
      <c r="H26" s="52"/>
    </row>
    <row r="27" spans="1:8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8" t="s">
        <v>143</v>
      </c>
      <c r="G27" s="58" t="s">
        <v>144</v>
      </c>
      <c r="H27" s="58" t="s">
        <v>145</v>
      </c>
    </row>
    <row r="28" spans="1:8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147</v>
      </c>
      <c r="C29" s="62">
        <f>ССР!G65*1.2</f>
        <v>356.83389715970395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356.83389715970395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148</v>
      </c>
      <c r="C31" s="62">
        <f>C30-ROUND(C30/1.2,5)</f>
        <v>59.472317159703948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149</v>
      </c>
      <c r="C32" s="66">
        <f>C30*H39</f>
        <v>432.22375618897809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137</v>
      </c>
      <c r="C33" s="62">
        <v>0.91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150</v>
      </c>
      <c r="C34" s="66">
        <f>C32*C33</f>
        <v>393.32361813197008</v>
      </c>
      <c r="D34" s="67"/>
      <c r="E34" s="68"/>
      <c r="F34" s="69"/>
      <c r="G34" s="60"/>
      <c r="H34" s="65"/>
    </row>
    <row r="35" spans="1:8" ht="15.6" x14ac:dyDescent="0.3">
      <c r="A35" s="81" t="s">
        <v>151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142</v>
      </c>
      <c r="C37" s="75">
        <f>ССР!D74+ССР!E74</f>
        <v>6331.4909502240271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146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147</v>
      </c>
      <c r="C39" s="75">
        <f>(ССР!G70-ССР!G65)*1.2</f>
        <v>122.53595817233895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6454.0269083963658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148</v>
      </c>
      <c r="C41" s="62">
        <f>C40-ROUND(C40/1.2,5)</f>
        <v>1075.6711483963654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149</v>
      </c>
      <c r="C42" s="76">
        <f>C40*H40</f>
        <v>8163.2054244853707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137</v>
      </c>
      <c r="C43" s="62">
        <f>C33</f>
        <v>0.91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150</v>
      </c>
      <c r="C44" s="66">
        <f>C42*C43</f>
        <v>7428.5169362816878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152</v>
      </c>
      <c r="C46" s="102">
        <f>C34+C44</f>
        <v>7821.8405544136576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123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156</v>
      </c>
      <c r="B4" s="26" t="s">
        <v>112</v>
      </c>
      <c r="C4" s="27">
        <v>0.64617187499999995</v>
      </c>
      <c r="D4" s="27">
        <v>5103.9171675885</v>
      </c>
      <c r="E4" s="26">
        <v>6</v>
      </c>
      <c r="F4" s="25" t="s">
        <v>156</v>
      </c>
      <c r="G4" s="27">
        <v>3298.0077260254002</v>
      </c>
      <c r="H4" s="28" t="s">
        <v>154</v>
      </c>
    </row>
    <row r="5" spans="1:8" ht="39" customHeight="1" x14ac:dyDescent="0.3">
      <c r="A5" s="25" t="s">
        <v>132</v>
      </c>
      <c r="B5" s="26" t="s">
        <v>112</v>
      </c>
      <c r="C5" s="27">
        <v>0.18843750000000001</v>
      </c>
      <c r="D5" s="27">
        <v>818.22700652441995</v>
      </c>
      <c r="E5" s="26">
        <v>6</v>
      </c>
      <c r="F5" s="25" t="s">
        <v>132</v>
      </c>
      <c r="G5" s="27">
        <v>154.18465154194999</v>
      </c>
      <c r="H5" s="28" t="s">
        <v>155</v>
      </c>
    </row>
    <row r="6" spans="1:8" ht="39" hidden="1" customHeight="1" x14ac:dyDescent="0.3">
      <c r="A6" s="25" t="s">
        <v>133</v>
      </c>
      <c r="B6" s="26" t="s">
        <v>112</v>
      </c>
      <c r="C6" s="27">
        <v>5.0882352941175997E-2</v>
      </c>
      <c r="D6" s="27">
        <v>1662.7573397988001</v>
      </c>
      <c r="E6" s="26">
        <v>0.4</v>
      </c>
      <c r="F6" s="26"/>
      <c r="G6" s="27">
        <v>84.605005819173996</v>
      </c>
      <c r="H6" s="28"/>
    </row>
    <row r="7" spans="1:8" ht="39" hidden="1" customHeight="1" x14ac:dyDescent="0.3">
      <c r="A7" s="25" t="s">
        <v>134</v>
      </c>
      <c r="B7" s="26" t="s">
        <v>112</v>
      </c>
      <c r="C7" s="27">
        <v>2.9411764705882001E-3</v>
      </c>
      <c r="D7" s="27">
        <v>1363.9187907776</v>
      </c>
      <c r="E7" s="26">
        <v>0.4</v>
      </c>
      <c r="F7" s="26"/>
      <c r="G7" s="27">
        <v>4.0115258552282</v>
      </c>
      <c r="H7" s="28"/>
    </row>
    <row r="8" spans="1:8" ht="39" hidden="1" customHeight="1" x14ac:dyDescent="0.3">
      <c r="A8" s="25" t="s">
        <v>135</v>
      </c>
      <c r="B8" s="26" t="s">
        <v>112</v>
      </c>
      <c r="C8" s="27">
        <v>4.4411764705881998E-2</v>
      </c>
      <c r="D8" s="27">
        <v>1049.6719013825</v>
      </c>
      <c r="E8" s="26">
        <v>0.4</v>
      </c>
      <c r="F8" s="26"/>
      <c r="G8" s="27">
        <v>46.617781502576001</v>
      </c>
      <c r="H8" s="28"/>
    </row>
    <row r="9" spans="1:8" ht="39" hidden="1" customHeight="1" x14ac:dyDescent="0.3">
      <c r="A9" s="25" t="s">
        <v>136</v>
      </c>
      <c r="B9" s="26" t="s">
        <v>112</v>
      </c>
      <c r="C9" s="27">
        <v>0.01</v>
      </c>
      <c r="D9" s="27">
        <v>6808.6826035618997</v>
      </c>
      <c r="E9" s="26">
        <v>0.4</v>
      </c>
      <c r="F9" s="26"/>
      <c r="G9" s="27">
        <v>68.086826035618998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4189.4929967895996</v>
      </c>
      <c r="E25" s="20">
        <v>285.31025491806997</v>
      </c>
      <c r="F25" s="20">
        <v>0</v>
      </c>
      <c r="G25" s="20">
        <v>0</v>
      </c>
      <c r="H25" s="20">
        <v>4474.8032517075999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393.74117647059001</v>
      </c>
      <c r="E26" s="20">
        <v>25.835294117646999</v>
      </c>
      <c r="F26" s="20">
        <v>0</v>
      </c>
      <c r="G26" s="20">
        <v>0</v>
      </c>
      <c r="H26" s="20">
        <v>419.57647058822999</v>
      </c>
    </row>
    <row r="27" spans="1:8" ht="16.95" customHeight="1" x14ac:dyDescent="0.3">
      <c r="A27" s="6"/>
      <c r="B27" s="9"/>
      <c r="C27" s="9" t="s">
        <v>28</v>
      </c>
      <c r="D27" s="20">
        <v>4583.2341732601999</v>
      </c>
      <c r="E27" s="20">
        <v>311.14554903571002</v>
      </c>
      <c r="F27" s="20">
        <v>0</v>
      </c>
      <c r="G27" s="20">
        <v>0</v>
      </c>
      <c r="H27" s="20">
        <v>4894.3797222959001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4583.2341732601999</v>
      </c>
      <c r="E43" s="20">
        <v>311.14554903571002</v>
      </c>
      <c r="F43" s="20">
        <v>0</v>
      </c>
      <c r="G43" s="20">
        <v>0</v>
      </c>
      <c r="H43" s="20">
        <v>4894.3797222959001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83.789859935791</v>
      </c>
      <c r="E45" s="20">
        <v>5.7062050983613002</v>
      </c>
      <c r="F45" s="20">
        <v>0</v>
      </c>
      <c r="G45" s="20">
        <v>0</v>
      </c>
      <c r="H45" s="20">
        <v>89.496065034153006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7.8748235294117999</v>
      </c>
      <c r="E46" s="20">
        <v>0.51670588235294002</v>
      </c>
      <c r="F46" s="20">
        <v>0</v>
      </c>
      <c r="G46" s="20">
        <v>0</v>
      </c>
      <c r="H46" s="20">
        <v>8.3915294117647008</v>
      </c>
    </row>
    <row r="47" spans="1:8" ht="16.95" customHeight="1" x14ac:dyDescent="0.3">
      <c r="A47" s="6"/>
      <c r="B47" s="9"/>
      <c r="C47" s="9" t="s">
        <v>44</v>
      </c>
      <c r="D47" s="20">
        <v>91.664683465202998</v>
      </c>
      <c r="E47" s="20">
        <v>6.2229109807142997</v>
      </c>
      <c r="F47" s="20">
        <v>0</v>
      </c>
      <c r="G47" s="20">
        <v>0</v>
      </c>
      <c r="H47" s="20">
        <v>97.887594445917003</v>
      </c>
    </row>
    <row r="48" spans="1:8" ht="16.95" customHeight="1" x14ac:dyDescent="0.3">
      <c r="A48" s="6"/>
      <c r="B48" s="9"/>
      <c r="C48" s="9" t="s">
        <v>45</v>
      </c>
      <c r="D48" s="20">
        <v>4674.8988567254</v>
      </c>
      <c r="E48" s="20">
        <v>317.36846001642999</v>
      </c>
      <c r="F48" s="20">
        <v>0</v>
      </c>
      <c r="G48" s="20">
        <v>0</v>
      </c>
      <c r="H48" s="20">
        <v>4992.2673167417997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13.606450309057999</v>
      </c>
      <c r="H50" s="20">
        <v>13.606450309057999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111.53268256054</v>
      </c>
      <c r="E51" s="20">
        <v>7.5955296064289</v>
      </c>
      <c r="F51" s="20">
        <v>0</v>
      </c>
      <c r="G51" s="20">
        <v>0</v>
      </c>
      <c r="H51" s="20">
        <v>119.12821216696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63.887083593749999</v>
      </c>
      <c r="H52" s="20">
        <v>63.887083593749999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0.58382352941175997</v>
      </c>
      <c r="H53" s="20">
        <v>0.58382352941175997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10.4821776</v>
      </c>
      <c r="E54" s="20">
        <v>0.68778720000000004</v>
      </c>
      <c r="F54" s="20">
        <v>0</v>
      </c>
      <c r="G54" s="20">
        <v>0.38382352941176001</v>
      </c>
      <c r="H54" s="20">
        <v>11.553788329412001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12.016926851921999</v>
      </c>
      <c r="H55" s="20">
        <v>12.016926851921999</v>
      </c>
    </row>
    <row r="56" spans="1:8" ht="16.95" customHeight="1" x14ac:dyDescent="0.3">
      <c r="A56" s="6"/>
      <c r="B56" s="9"/>
      <c r="C56" s="9" t="s">
        <v>57</v>
      </c>
      <c r="D56" s="20">
        <v>122.01486016054</v>
      </c>
      <c r="E56" s="20">
        <v>8.2833168064288998</v>
      </c>
      <c r="F56" s="20">
        <v>0</v>
      </c>
      <c r="G56" s="20">
        <v>90.478107813554004</v>
      </c>
      <c r="H56" s="20">
        <v>220.77628478052</v>
      </c>
    </row>
    <row r="57" spans="1:8" ht="16.95" customHeight="1" x14ac:dyDescent="0.3">
      <c r="A57" s="6"/>
      <c r="B57" s="9"/>
      <c r="C57" s="9" t="s">
        <v>58</v>
      </c>
      <c r="D57" s="20">
        <v>4796.9137168858997</v>
      </c>
      <c r="E57" s="20">
        <v>325.65177682285997</v>
      </c>
      <c r="F57" s="20">
        <v>0</v>
      </c>
      <c r="G57" s="20">
        <v>90.478107813554004</v>
      </c>
      <c r="H57" s="20">
        <v>5213.0436015223004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4796.9137168858997</v>
      </c>
      <c r="E61" s="20">
        <v>325.65177682285997</v>
      </c>
      <c r="F61" s="20">
        <v>0</v>
      </c>
      <c r="G61" s="20">
        <v>90.478107813554004</v>
      </c>
      <c r="H61" s="20">
        <v>5213.0436015223004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257.92998772367997</v>
      </c>
      <c r="H63" s="20">
        <v>257.92998772367997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39.431593242741002</v>
      </c>
      <c r="H64" s="20">
        <v>39.431593242741002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297.36158096641998</v>
      </c>
      <c r="H65" s="20">
        <v>297.36158096641998</v>
      </c>
    </row>
    <row r="66" spans="1:8" ht="16.95" customHeight="1" x14ac:dyDescent="0.3">
      <c r="A66" s="6"/>
      <c r="B66" s="9"/>
      <c r="C66" s="9" t="s">
        <v>75</v>
      </c>
      <c r="D66" s="20">
        <v>4796.9137168858997</v>
      </c>
      <c r="E66" s="20">
        <v>325.65177682285997</v>
      </c>
      <c r="F66" s="20">
        <v>0</v>
      </c>
      <c r="G66" s="20">
        <v>387.83968877997</v>
      </c>
      <c r="H66" s="20">
        <v>5510.4051824887001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143.90741150657698</v>
      </c>
      <c r="E68" s="20">
        <f>E66 * 3%</f>
        <v>9.7695533046857985</v>
      </c>
      <c r="F68" s="20">
        <f>F66 * 3%</f>
        <v>0</v>
      </c>
      <c r="G68" s="20">
        <f>G66 * 3%</f>
        <v>11.635190663399099</v>
      </c>
      <c r="H68" s="20">
        <f>SUM(D68:G68)</f>
        <v>165.31215547466186</v>
      </c>
    </row>
    <row r="69" spans="1:8" ht="16.95" customHeight="1" x14ac:dyDescent="0.3">
      <c r="A69" s="6"/>
      <c r="B69" s="9"/>
      <c r="C69" s="9" t="s">
        <v>71</v>
      </c>
      <c r="D69" s="20">
        <f>D68</f>
        <v>143.90741150657698</v>
      </c>
      <c r="E69" s="20">
        <f>E68</f>
        <v>9.7695533046857985</v>
      </c>
      <c r="F69" s="20">
        <f>F68</f>
        <v>0</v>
      </c>
      <c r="G69" s="20">
        <f>G68</f>
        <v>11.635190663399099</v>
      </c>
      <c r="H69" s="20">
        <f>SUM(D69:G69)</f>
        <v>165.31215547466186</v>
      </c>
    </row>
    <row r="70" spans="1:8" ht="16.95" customHeight="1" x14ac:dyDescent="0.3">
      <c r="A70" s="6"/>
      <c r="B70" s="9"/>
      <c r="C70" s="9" t="s">
        <v>70</v>
      </c>
      <c r="D70" s="20">
        <f>D69 + D66</f>
        <v>4940.8211283924766</v>
      </c>
      <c r="E70" s="20">
        <f>E69 + E66</f>
        <v>335.42133012754579</v>
      </c>
      <c r="F70" s="20">
        <f>F69 + F66</f>
        <v>0</v>
      </c>
      <c r="G70" s="20">
        <f>G69 + G66</f>
        <v>399.4748794433691</v>
      </c>
      <c r="H70" s="20">
        <f>SUM(D70:G70)</f>
        <v>5675.7173379633914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988.16422567849531</v>
      </c>
      <c r="E72" s="20">
        <f>E70 * 20%</f>
        <v>67.084266025509166</v>
      </c>
      <c r="F72" s="20">
        <f>F70 * 20%</f>
        <v>0</v>
      </c>
      <c r="G72" s="20">
        <f>G70 * 20%</f>
        <v>79.894975888673827</v>
      </c>
      <c r="H72" s="20">
        <f>SUM(D72:G72)</f>
        <v>1135.1434675926782</v>
      </c>
    </row>
    <row r="73" spans="1:8" ht="16.95" customHeight="1" x14ac:dyDescent="0.3">
      <c r="A73" s="6"/>
      <c r="B73" s="9"/>
      <c r="C73" s="9" t="s">
        <v>66</v>
      </c>
      <c r="D73" s="20">
        <f>D72</f>
        <v>988.16422567849531</v>
      </c>
      <c r="E73" s="20">
        <f>E72</f>
        <v>67.084266025509166</v>
      </c>
      <c r="F73" s="20">
        <f>F72</f>
        <v>0</v>
      </c>
      <c r="G73" s="20">
        <f>G72</f>
        <v>79.894975888673827</v>
      </c>
      <c r="H73" s="20">
        <f>SUM(D73:G73)</f>
        <v>1135.1434675926782</v>
      </c>
    </row>
    <row r="74" spans="1:8" ht="16.95" customHeight="1" x14ac:dyDescent="0.3">
      <c r="A74" s="6"/>
      <c r="B74" s="9"/>
      <c r="C74" s="9" t="s">
        <v>65</v>
      </c>
      <c r="D74" s="20">
        <f>D73 + D70</f>
        <v>5928.9853540709719</v>
      </c>
      <c r="E74" s="20">
        <f>E73 + E70</f>
        <v>402.50559615305497</v>
      </c>
      <c r="F74" s="20">
        <f>F73 + F70</f>
        <v>0</v>
      </c>
      <c r="G74" s="20">
        <f>G73 + G70</f>
        <v>479.3698553320429</v>
      </c>
      <c r="H74" s="20">
        <f>SUM(D74:G74)</f>
        <v>6810.8608055560699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4189.4929967895996</v>
      </c>
      <c r="E13" s="19">
        <v>285.31025491806997</v>
      </c>
      <c r="F13" s="19">
        <v>0</v>
      </c>
      <c r="G13" s="19">
        <v>0</v>
      </c>
      <c r="H13" s="19">
        <v>4474.8032517075999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4189.4929967895996</v>
      </c>
      <c r="E14" s="19">
        <v>285.31025491806997</v>
      </c>
      <c r="F14" s="19">
        <v>0</v>
      </c>
      <c r="G14" s="19">
        <v>0</v>
      </c>
      <c r="H14" s="19">
        <v>4474.8032517075999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13.606450309057999</v>
      </c>
      <c r="H13" s="19">
        <v>13.606450309057999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13.606450309057999</v>
      </c>
      <c r="H14" s="19">
        <v>13.606450309057999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257.92998772367997</v>
      </c>
      <c r="H13" s="19">
        <v>257.92998772367997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257.92998772367997</v>
      </c>
      <c r="H14" s="19">
        <v>257.92998772367997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393.74117647059001</v>
      </c>
      <c r="E13" s="19">
        <v>25.835294117646999</v>
      </c>
      <c r="F13" s="19">
        <v>0</v>
      </c>
      <c r="G13" s="19">
        <v>0</v>
      </c>
      <c r="H13" s="19">
        <v>419.57647058822999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393.74117647059001</v>
      </c>
      <c r="E14" s="19">
        <v>25.835294117646999</v>
      </c>
      <c r="F14" s="19">
        <v>0</v>
      </c>
      <c r="G14" s="19">
        <v>0</v>
      </c>
      <c r="H14" s="19">
        <v>419.57647058822999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0.58382352941175997</v>
      </c>
      <c r="H13" s="19">
        <v>0.58382352941175997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0.58382352941175997</v>
      </c>
      <c r="H14" s="19">
        <v>0.58382352941175997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39.431593242741002</v>
      </c>
      <c r="H13" s="19">
        <v>39.431593242741002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39.431593242741002</v>
      </c>
      <c r="H14" s="19">
        <v>39.431593242741002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4474.8032517075999</v>
      </c>
      <c r="E3" s="41"/>
      <c r="F3" s="41"/>
      <c r="G3" s="41"/>
      <c r="H3" s="48"/>
    </row>
    <row r="4" spans="1:8" x14ac:dyDescent="0.3">
      <c r="A4" s="95" t="s">
        <v>107</v>
      </c>
      <c r="B4" s="42" t="s">
        <v>108</v>
      </c>
      <c r="C4" s="45"/>
      <c r="D4" s="43">
        <v>4189.4929967895996</v>
      </c>
      <c r="E4" s="41"/>
      <c r="F4" s="41"/>
      <c r="G4" s="41"/>
      <c r="H4" s="48"/>
    </row>
    <row r="5" spans="1:8" x14ac:dyDescent="0.3">
      <c r="A5" s="95"/>
      <c r="B5" s="42" t="s">
        <v>109</v>
      </c>
      <c r="C5" s="37"/>
      <c r="D5" s="43">
        <v>285.31025491806997</v>
      </c>
      <c r="E5" s="41"/>
      <c r="F5" s="41"/>
      <c r="G5" s="41"/>
      <c r="H5" s="47"/>
    </row>
    <row r="6" spans="1:8" x14ac:dyDescent="0.3">
      <c r="A6" s="98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84</v>
      </c>
      <c r="B8" s="97"/>
      <c r="C8" s="95" t="s">
        <v>113</v>
      </c>
      <c r="D8" s="44">
        <v>4474.8032517075999</v>
      </c>
      <c r="E8" s="41">
        <v>0.45</v>
      </c>
      <c r="F8" s="41" t="s">
        <v>112</v>
      </c>
      <c r="G8" s="44">
        <v>9944.007226017</v>
      </c>
      <c r="H8" s="47"/>
    </row>
    <row r="9" spans="1:8" x14ac:dyDescent="0.3">
      <c r="A9" s="99">
        <v>1</v>
      </c>
      <c r="B9" s="42" t="s">
        <v>108</v>
      </c>
      <c r="C9" s="95"/>
      <c r="D9" s="44">
        <v>4189.4929967895996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109</v>
      </c>
      <c r="C10" s="95"/>
      <c r="D10" s="44">
        <v>285.31025491806997</v>
      </c>
      <c r="E10" s="41"/>
      <c r="F10" s="41"/>
      <c r="G10" s="41"/>
      <c r="H10" s="98"/>
    </row>
    <row r="11" spans="1:8" x14ac:dyDescent="0.3">
      <c r="A11" s="95"/>
      <c r="B11" s="42" t="s">
        <v>110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111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14.19027383847</v>
      </c>
      <c r="E13" s="41"/>
      <c r="F13" s="41"/>
      <c r="G13" s="41"/>
      <c r="H13" s="47"/>
    </row>
    <row r="14" spans="1:8" x14ac:dyDescent="0.3">
      <c r="A14" s="95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111</v>
      </c>
      <c r="C17" s="37"/>
      <c r="D17" s="43">
        <v>13.606450309057999</v>
      </c>
      <c r="E17" s="41"/>
      <c r="F17" s="41"/>
      <c r="G17" s="41"/>
      <c r="H17" s="47"/>
    </row>
    <row r="18" spans="1:8" x14ac:dyDescent="0.3">
      <c r="A18" s="96" t="s">
        <v>87</v>
      </c>
      <c r="B18" s="97"/>
      <c r="C18" s="95" t="s">
        <v>113</v>
      </c>
      <c r="D18" s="44">
        <v>13.606450309057999</v>
      </c>
      <c r="E18" s="41">
        <v>0.45</v>
      </c>
      <c r="F18" s="41" t="s">
        <v>112</v>
      </c>
      <c r="G18" s="44">
        <v>30.236556242351998</v>
      </c>
      <c r="H18" s="47"/>
    </row>
    <row r="19" spans="1:8" x14ac:dyDescent="0.3">
      <c r="A19" s="99">
        <v>1</v>
      </c>
      <c r="B19" s="42" t="s">
        <v>108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109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110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111</v>
      </c>
      <c r="C22" s="95"/>
      <c r="D22" s="44">
        <v>13.606450309057999</v>
      </c>
      <c r="E22" s="41"/>
      <c r="F22" s="41"/>
      <c r="G22" s="41"/>
      <c r="H22" s="98"/>
    </row>
    <row r="23" spans="1:8" x14ac:dyDescent="0.3">
      <c r="A23" s="95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14.19027383847</v>
      </c>
      <c r="E26" s="41"/>
      <c r="F26" s="41"/>
      <c r="G26" s="41"/>
      <c r="H26" s="47"/>
    </row>
    <row r="27" spans="1:8" x14ac:dyDescent="0.3">
      <c r="A27" s="96" t="s">
        <v>96</v>
      </c>
      <c r="B27" s="97"/>
      <c r="C27" s="95" t="s">
        <v>117</v>
      </c>
      <c r="D27" s="44">
        <v>0.58382352941175997</v>
      </c>
      <c r="E27" s="41">
        <v>0.01</v>
      </c>
      <c r="F27" s="41" t="s">
        <v>112</v>
      </c>
      <c r="G27" s="44">
        <v>58.382352941176002</v>
      </c>
      <c r="H27" s="47"/>
    </row>
    <row r="28" spans="1:8" x14ac:dyDescent="0.3">
      <c r="A28" s="99">
        <v>1</v>
      </c>
      <c r="B28" s="42" t="s">
        <v>108</v>
      </c>
      <c r="C28" s="95"/>
      <c r="D28" s="44">
        <v>0</v>
      </c>
      <c r="E28" s="41"/>
      <c r="F28" s="41"/>
      <c r="G28" s="41"/>
      <c r="H28" s="98" t="s">
        <v>116</v>
      </c>
    </row>
    <row r="29" spans="1:8" x14ac:dyDescent="0.3">
      <c r="A29" s="95"/>
      <c r="B29" s="42" t="s">
        <v>109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111</v>
      </c>
      <c r="C31" s="95"/>
      <c r="D31" s="44">
        <v>0.58382352941175997</v>
      </c>
      <c r="E31" s="41"/>
      <c r="F31" s="41"/>
      <c r="G31" s="41"/>
      <c r="H31" s="98"/>
    </row>
    <row r="32" spans="1:8" ht="24.6" x14ac:dyDescent="0.3">
      <c r="A32" s="93" t="s">
        <v>64</v>
      </c>
      <c r="B32" s="94"/>
      <c r="C32" s="37"/>
      <c r="D32" s="43">
        <v>257.92998772367997</v>
      </c>
      <c r="E32" s="41"/>
      <c r="F32" s="41"/>
      <c r="G32" s="41"/>
      <c r="H32" s="47"/>
    </row>
    <row r="33" spans="1:8" x14ac:dyDescent="0.3">
      <c r="A33" s="95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111</v>
      </c>
      <c r="C36" s="37"/>
      <c r="D36" s="43">
        <v>257.92998772367997</v>
      </c>
      <c r="E36" s="41"/>
      <c r="F36" s="41"/>
      <c r="G36" s="41"/>
      <c r="H36" s="47"/>
    </row>
    <row r="37" spans="1:8" x14ac:dyDescent="0.3">
      <c r="A37" s="96" t="s">
        <v>64</v>
      </c>
      <c r="B37" s="97"/>
      <c r="C37" s="95" t="s">
        <v>113</v>
      </c>
      <c r="D37" s="44">
        <v>257.92998772367997</v>
      </c>
      <c r="E37" s="41">
        <v>0.45</v>
      </c>
      <c r="F37" s="41" t="s">
        <v>112</v>
      </c>
      <c r="G37" s="44">
        <v>573.17775049705995</v>
      </c>
      <c r="H37" s="47"/>
    </row>
    <row r="38" spans="1:8" x14ac:dyDescent="0.3">
      <c r="A38" s="99">
        <v>1</v>
      </c>
      <c r="B38" s="42" t="s">
        <v>108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109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110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111</v>
      </c>
      <c r="C41" s="95"/>
      <c r="D41" s="44">
        <v>257.92998772367997</v>
      </c>
      <c r="E41" s="41"/>
      <c r="F41" s="41"/>
      <c r="G41" s="41"/>
      <c r="H41" s="98"/>
    </row>
    <row r="42" spans="1:8" ht="24.6" x14ac:dyDescent="0.3">
      <c r="A42" s="93" t="s">
        <v>91</v>
      </c>
      <c r="B42" s="94"/>
      <c r="C42" s="37"/>
      <c r="D42" s="43">
        <v>419.57647058822999</v>
      </c>
      <c r="E42" s="41"/>
      <c r="F42" s="41"/>
      <c r="G42" s="41"/>
      <c r="H42" s="47"/>
    </row>
    <row r="43" spans="1:8" x14ac:dyDescent="0.3">
      <c r="A43" s="95" t="s">
        <v>119</v>
      </c>
      <c r="B43" s="42" t="s">
        <v>108</v>
      </c>
      <c r="C43" s="37"/>
      <c r="D43" s="43">
        <v>393.74117647059001</v>
      </c>
      <c r="E43" s="41"/>
      <c r="F43" s="41"/>
      <c r="G43" s="41"/>
      <c r="H43" s="47"/>
    </row>
    <row r="44" spans="1:8" x14ac:dyDescent="0.3">
      <c r="A44" s="95"/>
      <c r="B44" s="42" t="s">
        <v>109</v>
      </c>
      <c r="C44" s="37"/>
      <c r="D44" s="43">
        <v>25.835294117646999</v>
      </c>
      <c r="E44" s="41"/>
      <c r="F44" s="41"/>
      <c r="G44" s="41"/>
      <c r="H44" s="47"/>
    </row>
    <row r="45" spans="1:8" x14ac:dyDescent="0.3">
      <c r="A45" s="95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93</v>
      </c>
      <c r="B47" s="97"/>
      <c r="C47" s="95" t="s">
        <v>117</v>
      </c>
      <c r="D47" s="44">
        <v>419.57647058822999</v>
      </c>
      <c r="E47" s="41">
        <v>0.01</v>
      </c>
      <c r="F47" s="41" t="s">
        <v>112</v>
      </c>
      <c r="G47" s="44">
        <v>41957.647058823997</v>
      </c>
      <c r="H47" s="47"/>
    </row>
    <row r="48" spans="1:8" x14ac:dyDescent="0.3">
      <c r="A48" s="99">
        <v>1</v>
      </c>
      <c r="B48" s="42" t="s">
        <v>108</v>
      </c>
      <c r="C48" s="95"/>
      <c r="D48" s="44">
        <v>393.74117647059001</v>
      </c>
      <c r="E48" s="41"/>
      <c r="F48" s="41"/>
      <c r="G48" s="41"/>
      <c r="H48" s="98" t="s">
        <v>116</v>
      </c>
    </row>
    <row r="49" spans="1:8" x14ac:dyDescent="0.3">
      <c r="A49" s="95"/>
      <c r="B49" s="42" t="s">
        <v>109</v>
      </c>
      <c r="C49" s="95"/>
      <c r="D49" s="44">
        <v>25.835294117646999</v>
      </c>
      <c r="E49" s="41"/>
      <c r="F49" s="41"/>
      <c r="G49" s="41"/>
      <c r="H49" s="98"/>
    </row>
    <row r="50" spans="1:8" x14ac:dyDescent="0.3">
      <c r="A50" s="95"/>
      <c r="B50" s="42" t="s">
        <v>110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111</v>
      </c>
      <c r="C51" s="95"/>
      <c r="D51" s="44">
        <v>0</v>
      </c>
      <c r="E51" s="41"/>
      <c r="F51" s="41"/>
      <c r="G51" s="41"/>
      <c r="H51" s="98"/>
    </row>
    <row r="52" spans="1:8" ht="24.6" x14ac:dyDescent="0.3">
      <c r="A52" s="93" t="s">
        <v>98</v>
      </c>
      <c r="B52" s="94"/>
      <c r="C52" s="37"/>
      <c r="D52" s="43">
        <v>39.431593242741002</v>
      </c>
      <c r="E52" s="41"/>
      <c r="F52" s="41"/>
      <c r="G52" s="41"/>
      <c r="H52" s="47"/>
    </row>
    <row r="53" spans="1:8" x14ac:dyDescent="0.3">
      <c r="A53" s="95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111</v>
      </c>
      <c r="C56" s="37"/>
      <c r="D56" s="43">
        <v>39.431593242741002</v>
      </c>
      <c r="E56" s="41"/>
      <c r="F56" s="41"/>
      <c r="G56" s="41"/>
      <c r="H56" s="47"/>
    </row>
    <row r="57" spans="1:8" x14ac:dyDescent="0.3">
      <c r="A57" s="96" t="s">
        <v>98</v>
      </c>
      <c r="B57" s="97"/>
      <c r="C57" s="95" t="s">
        <v>117</v>
      </c>
      <c r="D57" s="44">
        <v>39.431593242741002</v>
      </c>
      <c r="E57" s="41">
        <v>0.01</v>
      </c>
      <c r="F57" s="41" t="s">
        <v>112</v>
      </c>
      <c r="G57" s="44">
        <v>3943.1593242741001</v>
      </c>
      <c r="H57" s="47"/>
    </row>
    <row r="58" spans="1:8" x14ac:dyDescent="0.3">
      <c r="A58" s="99">
        <v>1</v>
      </c>
      <c r="B58" s="42" t="s">
        <v>108</v>
      </c>
      <c r="C58" s="95"/>
      <c r="D58" s="44">
        <v>0</v>
      </c>
      <c r="E58" s="41"/>
      <c r="F58" s="41"/>
      <c r="G58" s="41"/>
      <c r="H58" s="98" t="s">
        <v>116</v>
      </c>
    </row>
    <row r="59" spans="1:8" x14ac:dyDescent="0.3">
      <c r="A59" s="95"/>
      <c r="B59" s="42" t="s">
        <v>109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110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111</v>
      </c>
      <c r="C61" s="95"/>
      <c r="D61" s="44">
        <v>39.431593242741002</v>
      </c>
      <c r="E61" s="41"/>
      <c r="F61" s="41"/>
      <c r="G61" s="41"/>
      <c r="H61" s="98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2" t="s">
        <v>121</v>
      </c>
      <c r="B64" s="92"/>
      <c r="C64" s="92"/>
      <c r="D64" s="92"/>
      <c r="E64" s="92"/>
      <c r="F64" s="92"/>
      <c r="G64" s="92"/>
      <c r="H64" s="92"/>
    </row>
    <row r="65" spans="1:8" x14ac:dyDescent="0.3">
      <c r="A65" s="92" t="s">
        <v>122</v>
      </c>
      <c r="B65" s="92"/>
      <c r="C65" s="92"/>
      <c r="D65" s="92"/>
      <c r="E65" s="92"/>
      <c r="F65" s="92"/>
      <c r="G65" s="92"/>
      <c r="H65" s="92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2025-11-18T09:28:57Z</dcterms:modified>
</cp:coreProperties>
</file>